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 calcMode="autoNoTable" iterateCount="10000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6" i="1"/>
  <c r="C4" i="1"/>
  <c r="C17" i="1" l="1"/>
  <c r="C20" i="1" s="1"/>
  <c r="C21" i="1" s="1"/>
  <c r="C22" i="1" l="1"/>
</calcChain>
</file>

<file path=xl/sharedStrings.xml><?xml version="1.0" encoding="utf-8"?>
<sst xmlns="http://schemas.openxmlformats.org/spreadsheetml/2006/main" count="21" uniqueCount="17">
  <si>
    <t>Параметры заявки</t>
  </si>
  <si>
    <t>Стоимость недвижимости, руб</t>
  </si>
  <si>
    <t>ПВ, %</t>
  </si>
  <si>
    <t>Размер ПВ, руб</t>
  </si>
  <si>
    <t>Сумма кредита, руб</t>
  </si>
  <si>
    <t>Срок кредита, мес</t>
  </si>
  <si>
    <t>Параметры первого кредита (госпрограмма)</t>
  </si>
  <si>
    <t>Процентная ставка, %</t>
  </si>
  <si>
    <t>Рассрочка</t>
  </si>
  <si>
    <t>да</t>
  </si>
  <si>
    <t>Рассрочка, мес</t>
  </si>
  <si>
    <t>Ежемесячный платеж, руб.</t>
  </si>
  <si>
    <t>Параметры второго кредита (рыночная программа)</t>
  </si>
  <si>
    <t>Сумма кредита, руб.</t>
  </si>
  <si>
    <t>Срок кредита, мес.</t>
  </si>
  <si>
    <t>ИТОГОВАЯ Сумма ежемесячного платежа, руб.</t>
  </si>
  <si>
    <t>Средневзвешенная 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</si>
</sst>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rgb="FFC00000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7" tint="-0.249977111117893"/>
      </bottom>
      <diagonal/>
    </border>
    <border>
      <left/>
      <right style="medium">
        <color indexed="64"/>
      </right>
      <top style="medium">
        <color indexed="64"/>
      </top>
      <bottom style="hair">
        <color theme="7" tint="-0.249977111117893"/>
      </bottom>
      <diagonal/>
    </border>
    <border>
      <left style="medium">
        <color indexed="64"/>
      </left>
      <right style="medium">
        <color indexed="64"/>
      </right>
      <top style="hair">
        <color theme="7" tint="-0.249977111117893"/>
      </top>
      <bottom style="hair">
        <color theme="7" tint="-0.249977111117893"/>
      </bottom>
      <diagonal/>
    </border>
    <border>
      <left/>
      <right style="medium">
        <color indexed="64"/>
      </right>
      <top style="hair">
        <color theme="7" tint="-0.249977111117893"/>
      </top>
      <bottom style="hair">
        <color theme="7" tint="-0.249977111117893"/>
      </bottom>
      <diagonal/>
    </border>
    <border>
      <left style="medium">
        <color indexed="64"/>
      </left>
      <right style="medium">
        <color indexed="64"/>
      </right>
      <top style="hair">
        <color theme="7" tint="-0.249977111117893"/>
      </top>
      <bottom style="medium">
        <color indexed="64"/>
      </bottom>
      <diagonal/>
    </border>
    <border>
      <left/>
      <right style="medium">
        <color indexed="64"/>
      </right>
      <top style="hair">
        <color theme="7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theme="7" tint="-0.249977111117893"/>
      </bottom>
      <diagonal/>
    </border>
    <border>
      <left style="medium">
        <color indexed="64"/>
      </left>
      <right style="medium">
        <color indexed="64"/>
      </right>
      <top style="hair">
        <color theme="7" tint="-0.249977111117893"/>
      </top>
      <bottom style="hair">
        <color rgb="FF7030A0"/>
      </bottom>
      <diagonal/>
    </border>
    <border>
      <left style="medium">
        <color indexed="64"/>
      </left>
      <right style="medium">
        <color indexed="64"/>
      </right>
      <top style="hair">
        <color rgb="FF7030A0"/>
      </top>
      <bottom style="hair">
        <color rgb="FF7030A0"/>
      </bottom>
      <diagonal/>
    </border>
    <border>
      <left style="medium">
        <color indexed="64"/>
      </left>
      <right style="medium">
        <color indexed="64"/>
      </right>
      <top style="hair">
        <color rgb="FF7030A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7" tint="-0.249977111117893"/>
      </top>
      <bottom style="hair">
        <color theme="7" tint="-0.249977111117893"/>
      </bottom>
      <diagonal/>
    </border>
    <border>
      <left style="medium">
        <color indexed="64"/>
      </left>
      <right/>
      <top/>
      <bottom style="hair">
        <color theme="7" tint="-0.24997711111789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theme="7" tint="-0.24997711111789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3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6" fillId="0" borderId="5" xfId="0" applyFont="1" applyFill="1" applyBorder="1" applyAlignment="1" applyProtection="1">
      <alignment horizontal="left" vertical="center" indent="1"/>
      <protection hidden="1"/>
    </xf>
    <xf numFmtId="0" fontId="6" fillId="0" borderId="5" xfId="3" applyFont="1" applyFill="1" applyBorder="1" applyAlignment="1">
      <alignment horizontal="left" vertical="center" indent="1"/>
    </xf>
    <xf numFmtId="0" fontId="6" fillId="0" borderId="7" xfId="3" applyFont="1" applyFill="1" applyBorder="1" applyAlignment="1">
      <alignment horizontal="left" vertical="center" indent="1"/>
    </xf>
    <xf numFmtId="4" fontId="7" fillId="0" borderId="13" xfId="2" applyNumberFormat="1" applyFont="1" applyFill="1" applyBorder="1" applyAlignment="1" applyProtection="1">
      <alignment horizontal="left" vertical="center"/>
      <protection hidden="1"/>
    </xf>
    <xf numFmtId="10" fontId="4" fillId="0" borderId="13" xfId="2" applyNumberFormat="1" applyFont="1" applyFill="1" applyBorder="1" applyAlignment="1" applyProtection="1">
      <alignment horizontal="center" vertical="center"/>
      <protection hidden="1"/>
    </xf>
    <xf numFmtId="0" fontId="6" fillId="0" borderId="14" xfId="0" applyFont="1" applyFill="1" applyBorder="1" applyAlignment="1" applyProtection="1">
      <alignment horizontal="left" vertical="center" indent="1"/>
      <protection hidden="1"/>
    </xf>
    <xf numFmtId="0" fontId="6" fillId="0" borderId="15" xfId="0" applyFont="1" applyFill="1" applyBorder="1" applyAlignment="1" applyProtection="1">
      <alignment horizontal="left" vertical="center" indent="1"/>
      <protection hidden="1"/>
    </xf>
    <xf numFmtId="0" fontId="6" fillId="0" borderId="16" xfId="0" applyFont="1" applyFill="1" applyBorder="1" applyAlignment="1" applyProtection="1">
      <alignment horizontal="left" vertical="center" indent="1"/>
      <protection hidden="1"/>
    </xf>
    <xf numFmtId="0" fontId="6" fillId="0" borderId="15" xfId="3" applyFont="1" applyFill="1" applyBorder="1" applyAlignment="1">
      <alignment horizontal="left" vertical="center" indent="1"/>
    </xf>
    <xf numFmtId="0" fontId="6" fillId="0" borderId="18" xfId="3" applyFont="1" applyFill="1" applyBorder="1" applyAlignment="1">
      <alignment horizontal="left" vertical="center" indent="1"/>
    </xf>
    <xf numFmtId="0" fontId="6" fillId="0" borderId="19" xfId="0" applyFont="1" applyFill="1" applyBorder="1" applyAlignment="1" applyProtection="1">
      <alignment horizontal="left" vertical="center" indent="1"/>
      <protection hidden="1"/>
    </xf>
    <xf numFmtId="0" fontId="0" fillId="0" borderId="0" xfId="0" applyFont="1"/>
    <xf numFmtId="4" fontId="3" fillId="2" borderId="4" xfId="2" applyNumberFormat="1" applyFont="1" applyFill="1" applyBorder="1" applyAlignment="1">
      <alignment horizontal="center" vertical="center"/>
    </xf>
    <xf numFmtId="10" fontId="3" fillId="0" borderId="6" xfId="2" applyNumberFormat="1" applyFont="1" applyFill="1" applyBorder="1" applyAlignment="1" applyProtection="1">
      <alignment horizontal="center" vertical="center"/>
      <protection hidden="1"/>
    </xf>
    <xf numFmtId="4" fontId="3" fillId="2" borderId="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 applyProtection="1">
      <alignment horizontal="center" vertical="center"/>
      <protection hidden="1"/>
    </xf>
    <xf numFmtId="3" fontId="3" fillId="2" borderId="8" xfId="0" applyNumberFormat="1" applyFont="1" applyFill="1" applyBorder="1" applyAlignment="1">
      <alignment horizontal="center" vertical="center"/>
    </xf>
    <xf numFmtId="4" fontId="6" fillId="2" borderId="3" xfId="2" applyNumberFormat="1" applyFont="1" applyFill="1" applyBorder="1" applyAlignment="1" applyProtection="1">
      <alignment horizontal="center" vertical="center"/>
      <protection hidden="1"/>
    </xf>
    <xf numFmtId="10" fontId="6" fillId="2" borderId="5" xfId="2" applyNumberFormat="1" applyFont="1" applyFill="1" applyBorder="1" applyAlignment="1" applyProtection="1">
      <alignment horizontal="center" vertical="center"/>
      <protection hidden="1"/>
    </xf>
    <xf numFmtId="3" fontId="6" fillId="0" borderId="5" xfId="2" applyNumberFormat="1" applyFont="1" applyFill="1" applyBorder="1" applyAlignment="1" applyProtection="1">
      <alignment horizontal="center" vertical="center"/>
      <protection hidden="1"/>
    </xf>
    <xf numFmtId="3" fontId="6" fillId="0" borderId="5" xfId="3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 applyProtection="1">
      <alignment horizontal="center" vertical="center"/>
      <protection hidden="1"/>
    </xf>
    <xf numFmtId="4" fontId="6" fillId="0" borderId="9" xfId="2" applyNumberFormat="1" applyFont="1" applyFill="1" applyBorder="1" applyAlignment="1" applyProtection="1">
      <alignment horizontal="center" vertical="center"/>
      <protection hidden="1"/>
    </xf>
    <xf numFmtId="10" fontId="6" fillId="2" borderId="10" xfId="2" applyNumberFormat="1" applyFont="1" applyFill="1" applyBorder="1" applyAlignment="1" applyProtection="1">
      <alignment horizontal="center" vertical="center"/>
      <protection hidden="1"/>
    </xf>
    <xf numFmtId="164" fontId="6" fillId="0" borderId="11" xfId="0" applyNumberFormat="1" applyFont="1" applyFill="1" applyBorder="1" applyAlignment="1" applyProtection="1">
      <alignment horizontal="center" vertical="center"/>
      <protection hidden="1"/>
    </xf>
    <xf numFmtId="4" fontId="6" fillId="0" borderId="12" xfId="0" applyNumberFormat="1" applyFont="1" applyFill="1" applyBorder="1" applyAlignment="1" applyProtection="1">
      <alignment horizontal="center" vertical="center"/>
      <protection hidden="1"/>
    </xf>
    <xf numFmtId="165" fontId="3" fillId="0" borderId="13" xfId="1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2" fillId="0" borderId="17" xfId="0" applyFont="1" applyFill="1" applyBorder="1" applyAlignment="1" applyProtection="1">
      <alignment horizontal="center" vertical="center"/>
      <protection hidden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72;&#1083;&#1100;&#1082;&#1091;&#1083;&#1103;&#1090;&#1086;&#1088;%20&#1057;&#1074;&#1077;&#1088;&#1093;&#1083;&#1080;&#1084;&#1080;&#1090;%20&#1076;&#1083;&#1103;%20&#1087;&#1072;&#1088;&#1090;&#1085;&#1077;&#1088;&#1086;&#1074;_2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идка на период отсроч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"/>
  <sheetViews>
    <sheetView showGridLines="0" tabSelected="1" workbookViewId="0">
      <selection activeCell="G18" sqref="G18"/>
    </sheetView>
  </sheetViews>
  <sheetFormatPr defaultRowHeight="15" x14ac:dyDescent="0.25"/>
  <cols>
    <col min="1" max="1" width="3" customWidth="1"/>
    <col min="2" max="2" width="61" customWidth="1"/>
    <col min="3" max="3" width="14.28515625" style="15" bestFit="1" customWidth="1"/>
  </cols>
  <sheetData>
    <row r="1" spans="2:3" ht="15.75" thickBot="1" x14ac:dyDescent="0.3"/>
    <row r="2" spans="2:3" ht="15.75" thickBot="1" x14ac:dyDescent="0.3">
      <c r="B2" s="31" t="s">
        <v>0</v>
      </c>
      <c r="C2" s="32"/>
    </row>
    <row r="3" spans="2:3" x14ac:dyDescent="0.25">
      <c r="B3" s="1" t="s">
        <v>1</v>
      </c>
      <c r="C3" s="16">
        <v>30000000</v>
      </c>
    </row>
    <row r="4" spans="2:3" x14ac:dyDescent="0.25">
      <c r="B4" s="2" t="s">
        <v>2</v>
      </c>
      <c r="C4" s="17">
        <f>C5/C3</f>
        <v>0.23333333333333334</v>
      </c>
    </row>
    <row r="5" spans="2:3" x14ac:dyDescent="0.25">
      <c r="B5" s="2" t="s">
        <v>3</v>
      </c>
      <c r="C5" s="18">
        <v>7000000</v>
      </c>
    </row>
    <row r="6" spans="2:3" x14ac:dyDescent="0.25">
      <c r="B6" s="2" t="s">
        <v>4</v>
      </c>
      <c r="C6" s="19">
        <f>C3-C5</f>
        <v>23000000</v>
      </c>
    </row>
    <row r="7" spans="2:3" ht="15.75" thickBot="1" x14ac:dyDescent="0.3">
      <c r="B7" s="3" t="s">
        <v>5</v>
      </c>
      <c r="C7" s="20">
        <v>144</v>
      </c>
    </row>
    <row r="8" spans="2:3" ht="15.75" thickBot="1" x14ac:dyDescent="0.3">
      <c r="B8" s="33"/>
      <c r="C8" s="33"/>
    </row>
    <row r="9" spans="2:3" ht="15.75" thickBot="1" x14ac:dyDescent="0.3">
      <c r="B9" s="31" t="s">
        <v>6</v>
      </c>
      <c r="C9" s="34"/>
    </row>
    <row r="10" spans="2:3" x14ac:dyDescent="0.25">
      <c r="B10" s="9" t="s">
        <v>4</v>
      </c>
      <c r="C10" s="21">
        <v>12000000</v>
      </c>
    </row>
    <row r="11" spans="2:3" x14ac:dyDescent="0.25">
      <c r="B11" s="10" t="s">
        <v>7</v>
      </c>
      <c r="C11" s="22">
        <v>0.06</v>
      </c>
    </row>
    <row r="12" spans="2:3" x14ac:dyDescent="0.25">
      <c r="B12" s="10" t="s">
        <v>5</v>
      </c>
      <c r="C12" s="23">
        <v>144</v>
      </c>
    </row>
    <row r="13" spans="2:3" x14ac:dyDescent="0.25">
      <c r="B13" s="11" t="s">
        <v>8</v>
      </c>
      <c r="C13" s="23" t="s">
        <v>9</v>
      </c>
    </row>
    <row r="14" spans="2:3" x14ac:dyDescent="0.25">
      <c r="B14" s="12" t="s">
        <v>10</v>
      </c>
      <c r="C14" s="24">
        <v>6</v>
      </c>
    </row>
    <row r="15" spans="2:3" ht="15.75" thickBot="1" x14ac:dyDescent="0.3">
      <c r="B15" s="13" t="s">
        <v>11</v>
      </c>
      <c r="C15" s="25">
        <f>-PMT(C11/12,C12,C10)</f>
        <v>117102.02562915342</v>
      </c>
    </row>
    <row r="16" spans="2:3" ht="15.75" thickBot="1" x14ac:dyDescent="0.3">
      <c r="B16" s="31" t="s">
        <v>12</v>
      </c>
      <c r="C16" s="32"/>
    </row>
    <row r="17" spans="2:3" x14ac:dyDescent="0.25">
      <c r="B17" s="14" t="s">
        <v>13</v>
      </c>
      <c r="C17" s="26">
        <f>C6-C10</f>
        <v>11000000</v>
      </c>
    </row>
    <row r="18" spans="2:3" x14ac:dyDescent="0.25">
      <c r="B18" s="4" t="s">
        <v>7</v>
      </c>
      <c r="C18" s="27">
        <v>0.34</v>
      </c>
    </row>
    <row r="19" spans="2:3" x14ac:dyDescent="0.25">
      <c r="B19" s="5" t="s">
        <v>14</v>
      </c>
      <c r="C19" s="28">
        <v>144</v>
      </c>
    </row>
    <row r="20" spans="2:3" ht="15.75" thickBot="1" x14ac:dyDescent="0.3">
      <c r="B20" s="6" t="s">
        <v>11</v>
      </c>
      <c r="C20" s="29">
        <f>-PMT(C18/12,C19,C17)</f>
        <v>317345.36227813829</v>
      </c>
    </row>
    <row r="21" spans="2:3" ht="15.75" thickBot="1" x14ac:dyDescent="0.3">
      <c r="B21" s="7" t="s">
        <v>15</v>
      </c>
      <c r="C21" s="30">
        <f>C20+C15</f>
        <v>434447.3879072917</v>
      </c>
    </row>
    <row r="22" spans="2:3" ht="15.75" thickBot="1" x14ac:dyDescent="0.3">
      <c r="B22" s="7" t="s">
        <v>16</v>
      </c>
      <c r="C22" s="8">
        <f>C11*(C10/C6)+C18*(C17/C6)</f>
        <v>0.19391304347826088</v>
      </c>
    </row>
  </sheetData>
  <mergeCells count="4">
    <mergeCell ref="B2:C2"/>
    <mergeCell ref="B8:C8"/>
    <mergeCell ref="B9:C9"/>
    <mergeCell ref="B16:C1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'[Калькулятор Сверхлимит для партнеров_29.07.xlsx]Скидка на период отсрочки'!#REF!</xm:f>
          </x14:formula1>
          <xm:sqref>C14</xm:sqref>
        </x14:dataValidation>
        <x14:dataValidation type="list" allowBlank="1" showInputMessage="1" showErrorMessage="1">
          <x14:formula1>
            <xm:f>'[Калькулятор Сверхлимит для партнеров_29.07.xlsx]Скидка на период отсрочки'!#REF!</xm:f>
          </x14:formula1>
          <xm:sqref>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2024-11-27T13:06:12Z</dcterms:modified>
</cp:coreProperties>
</file>